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1"/>
  </bookViews>
  <sheets>
    <sheet name="Jyväskylä" sheetId="1" r:id="rId1"/>
    <sheet name="Kuopio" sheetId="2" r:id="rId2"/>
    <sheet name="Tampere" sheetId="3" r:id="rId3"/>
    <sheet name="Yhteensä" sheetId="4" r:id="rId4"/>
    <sheet name="Kaavio" sheetId="5" r:id="rId5"/>
  </sheets>
  <externalReferences>
    <externalReference r:id="rId8"/>
    <externalReference r:id="rId9"/>
  </externalReferences>
  <definedNames>
    <definedName name="alennettu">'[1]Tuotteet'!$F$4:$F$8</definedName>
    <definedName name="alennetty">'[1]Tuotteet'!$F$4:$F$8</definedName>
    <definedName name="alennus">'[1]Tuotteet'!$E$4:$E$8</definedName>
    <definedName name="alepros">'[1]Tuotteet'!$E$1</definedName>
    <definedName name="kerroin1">#REF!</definedName>
    <definedName name="kerroin2">#REF!</definedName>
    <definedName name="kokonais">'[1]Tuotteet'!$D$4:$D$8</definedName>
    <definedName name="Lämpötila">'Jyväskylä'!$B$5:$B$32</definedName>
    <definedName name="LämpötilaT" localSheetId="1">'Kuopio'!$B$5:$B$32</definedName>
    <definedName name="LämpötilaT">'Tampere'!$B$5:$B$32</definedName>
    <definedName name="Pilvisyys">'Jyväskylä'!$C$5:$C$32</definedName>
    <definedName name="PilvisyysT" localSheetId="1">'Kuopio'!$C$5:$C$31</definedName>
    <definedName name="PilvisyysT">'Tampere'!$C$5:$C$31</definedName>
    <definedName name="Sää">'Jyväskylä'!$D$5:$D$32</definedName>
    <definedName name="SääT" localSheetId="1">'Kuopio'!$D$5:$D$32</definedName>
    <definedName name="SääT">'Tampere'!$D$5:$D$32</definedName>
    <definedName name="Valuutta">'[2]Valuutat'!$A$2:$C$46</definedName>
  </definedNames>
  <calcPr fullCalcOnLoad="1"/>
</workbook>
</file>

<file path=xl/sharedStrings.xml><?xml version="1.0" encoding="utf-8"?>
<sst xmlns="http://schemas.openxmlformats.org/spreadsheetml/2006/main" count="214" uniqueCount="28">
  <si>
    <t>Helmikuu</t>
  </si>
  <si>
    <t>Säätilastoja</t>
  </si>
  <si>
    <t>Jyväskylä</t>
  </si>
  <si>
    <t>PVM</t>
  </si>
  <si>
    <t>Lämpötila</t>
  </si>
  <si>
    <t>Pilvisyys</t>
  </si>
  <si>
    <t>Sää</t>
  </si>
  <si>
    <t>Päiviä</t>
  </si>
  <si>
    <t>Keskilämpö</t>
  </si>
  <si>
    <t>S</t>
  </si>
  <si>
    <t>R</t>
  </si>
  <si>
    <t>K</t>
  </si>
  <si>
    <t>Koko</t>
  </si>
  <si>
    <t>P</t>
  </si>
  <si>
    <t>Puoli</t>
  </si>
  <si>
    <t>Selkeä</t>
  </si>
  <si>
    <t>V</t>
  </si>
  <si>
    <t>L</t>
  </si>
  <si>
    <t>Lumisade</t>
  </si>
  <si>
    <t>Räntäsade</t>
  </si>
  <si>
    <t>Vesisade</t>
  </si>
  <si>
    <t>Keskilämpötila</t>
  </si>
  <si>
    <t>Lämpimin</t>
  </si>
  <si>
    <t>Kylmin</t>
  </si>
  <si>
    <t>Tampere</t>
  </si>
  <si>
    <t>Koko Suomi</t>
  </si>
  <si>
    <t>Järj.</t>
  </si>
  <si>
    <t>Kuopio</t>
  </si>
</sst>
</file>

<file path=xl/styles.xml><?xml version="1.0" encoding="utf-8"?>
<styleSheet xmlns="http://schemas.openxmlformats.org/spreadsheetml/2006/main">
  <numFmts count="1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0000"/>
    <numFmt numFmtId="165" formatCode="000\-00\-0000"/>
    <numFmt numFmtId="166" formatCode="0.0"/>
  </numFmts>
  <fonts count="5">
    <font>
      <sz val="16"/>
      <name val="Verdana"/>
      <family val="2"/>
    </font>
    <font>
      <sz val="10"/>
      <name val="Arial"/>
      <family val="0"/>
    </font>
    <font>
      <b/>
      <sz val="18"/>
      <name val="Verdana"/>
      <family val="2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0" fillId="0" borderId="0">
      <alignment/>
      <protection/>
    </xf>
    <xf numFmtId="0" fontId="2" fillId="2" borderId="0">
      <alignment/>
      <protection/>
    </xf>
    <xf numFmtId="9" fontId="1" fillId="0" borderId="0" applyFont="0" applyFill="0" applyBorder="0" applyAlignment="0" applyProtection="0"/>
    <xf numFmtId="0" fontId="3" fillId="0" borderId="0">
      <alignment horizontal="center"/>
      <protection locked="0"/>
    </xf>
    <xf numFmtId="0" fontId="0" fillId="3" borderId="0">
      <alignment/>
      <protection/>
    </xf>
  </cellStyleXfs>
  <cellXfs count="5">
    <xf numFmtId="0" fontId="0" fillId="0" borderId="0" xfId="0" applyAlignment="1">
      <alignment/>
    </xf>
    <xf numFmtId="0" fontId="2" fillId="2" borderId="0" xfId="20">
      <alignment/>
      <protection/>
    </xf>
    <xf numFmtId="166" fontId="0" fillId="0" borderId="0" xfId="19">
      <alignment/>
      <protection/>
    </xf>
    <xf numFmtId="0" fontId="2" fillId="2" borderId="0" xfId="20" applyFont="1">
      <alignment/>
      <protection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lämpötila" xfId="19"/>
    <cellStyle name="otsikko" xfId="20"/>
    <cellStyle name="Percent" xfId="21"/>
    <cellStyle name="Suojaamaton" xfId="22"/>
    <cellStyle name="uus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Lämpötilajakauma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Jyväskylä!$A$3</c:f>
              <c:strCache>
                <c:ptCount val="1"/>
                <c:pt idx="0">
                  <c:v>Jyväskylä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Jyväskylä!$A$5:$A$32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Jyväskylä!$B$5:$B$32</c:f>
              <c:numCache>
                <c:ptCount val="28"/>
                <c:pt idx="0">
                  <c:v>-30</c:v>
                </c:pt>
                <c:pt idx="1">
                  <c:v>-2</c:v>
                </c:pt>
                <c:pt idx="2">
                  <c:v>-30</c:v>
                </c:pt>
                <c:pt idx="3">
                  <c:v>-23</c:v>
                </c:pt>
                <c:pt idx="4">
                  <c:v>-33</c:v>
                </c:pt>
                <c:pt idx="5">
                  <c:v>-23</c:v>
                </c:pt>
                <c:pt idx="6">
                  <c:v>-30</c:v>
                </c:pt>
                <c:pt idx="7">
                  <c:v>-23</c:v>
                </c:pt>
                <c:pt idx="8">
                  <c:v>-15</c:v>
                </c:pt>
                <c:pt idx="9">
                  <c:v>-30</c:v>
                </c:pt>
                <c:pt idx="10">
                  <c:v>-23</c:v>
                </c:pt>
                <c:pt idx="11">
                  <c:v>-15</c:v>
                </c:pt>
                <c:pt idx="12">
                  <c:v>-15</c:v>
                </c:pt>
                <c:pt idx="13">
                  <c:v>-5</c:v>
                </c:pt>
                <c:pt idx="14">
                  <c:v>5</c:v>
                </c:pt>
                <c:pt idx="15">
                  <c:v>10</c:v>
                </c:pt>
                <c:pt idx="16">
                  <c:v>2</c:v>
                </c:pt>
                <c:pt idx="17">
                  <c:v>10</c:v>
                </c:pt>
                <c:pt idx="18">
                  <c:v>-15</c:v>
                </c:pt>
                <c:pt idx="19">
                  <c:v>-23</c:v>
                </c:pt>
                <c:pt idx="20">
                  <c:v>-23</c:v>
                </c:pt>
                <c:pt idx="21">
                  <c:v>-30</c:v>
                </c:pt>
                <c:pt idx="22">
                  <c:v>-15</c:v>
                </c:pt>
                <c:pt idx="23">
                  <c:v>-23</c:v>
                </c:pt>
                <c:pt idx="24">
                  <c:v>-45</c:v>
                </c:pt>
                <c:pt idx="25">
                  <c:v>-30</c:v>
                </c:pt>
                <c:pt idx="26">
                  <c:v>-30</c:v>
                </c:pt>
                <c:pt idx="27">
                  <c:v>-30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Tampere!$A$3</c:f>
              <c:strCache>
                <c:ptCount val="1"/>
                <c:pt idx="0">
                  <c:v>Tampere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Tampere!$B$5:$B$32</c:f>
              <c:numCache>
                <c:ptCount val="28"/>
                <c:pt idx="0">
                  <c:v>-10</c:v>
                </c:pt>
                <c:pt idx="1">
                  <c:v>-12</c:v>
                </c:pt>
                <c:pt idx="2">
                  <c:v>-32</c:v>
                </c:pt>
                <c:pt idx="3">
                  <c:v>-23</c:v>
                </c:pt>
                <c:pt idx="4">
                  <c:v>-11</c:v>
                </c:pt>
                <c:pt idx="5">
                  <c:v>-23</c:v>
                </c:pt>
                <c:pt idx="6">
                  <c:v>-20</c:v>
                </c:pt>
                <c:pt idx="7">
                  <c:v>-15</c:v>
                </c:pt>
                <c:pt idx="8">
                  <c:v>-13</c:v>
                </c:pt>
                <c:pt idx="9">
                  <c:v>-23</c:v>
                </c:pt>
                <c:pt idx="10">
                  <c:v>-26</c:v>
                </c:pt>
                <c:pt idx="11">
                  <c:v>-13</c:v>
                </c:pt>
                <c:pt idx="12">
                  <c:v>-15</c:v>
                </c:pt>
                <c:pt idx="13">
                  <c:v>-13</c:v>
                </c:pt>
                <c:pt idx="14">
                  <c:v>-15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-15</c:v>
                </c:pt>
                <c:pt idx="19">
                  <c:v>-23</c:v>
                </c:pt>
                <c:pt idx="20">
                  <c:v>-23</c:v>
                </c:pt>
                <c:pt idx="21">
                  <c:v>-10</c:v>
                </c:pt>
                <c:pt idx="22">
                  <c:v>-8</c:v>
                </c:pt>
                <c:pt idx="23">
                  <c:v>-4</c:v>
                </c:pt>
                <c:pt idx="24">
                  <c:v>1</c:v>
                </c:pt>
                <c:pt idx="25">
                  <c:v>-1</c:v>
                </c:pt>
                <c:pt idx="26">
                  <c:v>-3</c:v>
                </c:pt>
                <c:pt idx="27">
                  <c:v>-10</c:v>
                </c:pt>
              </c:numCache>
            </c:numRef>
          </c:val>
          <c:smooth val="0"/>
        </c:ser>
        <c:marker val="1"/>
        <c:axId val="53577520"/>
        <c:axId val="12435633"/>
      </c:lineChart>
      <c:catAx>
        <c:axId val="5357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Päivämäärä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35633"/>
        <c:crossesAt val="-50"/>
        <c:auto val="1"/>
        <c:lblOffset val="100"/>
        <c:noMultiLvlLbl val="0"/>
      </c:catAx>
      <c:valAx>
        <c:axId val="1243563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Lämpötila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77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o4tuo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heinon\Ohjelmistot2000\Materiaalia\Luento6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otteet"/>
      <sheetName val="Hinnasto"/>
    </sheetNames>
    <sheetDataSet>
      <sheetData sheetId="0">
        <row r="1">
          <cell r="E1">
            <v>0.4</v>
          </cell>
        </row>
        <row r="4">
          <cell r="D4">
            <v>1497</v>
          </cell>
          <cell r="E4">
            <v>598.8000000000001</v>
          </cell>
          <cell r="F4">
            <v>898.1999999999999</v>
          </cell>
        </row>
        <row r="5">
          <cell r="D5">
            <v>399</v>
          </cell>
          <cell r="E5">
            <v>159.60000000000002</v>
          </cell>
          <cell r="F5">
            <v>239.39999999999998</v>
          </cell>
        </row>
        <row r="6">
          <cell r="D6">
            <v>598</v>
          </cell>
          <cell r="E6">
            <v>239.20000000000002</v>
          </cell>
          <cell r="F6">
            <v>358.79999999999995</v>
          </cell>
        </row>
        <row r="7">
          <cell r="D7">
            <v>597</v>
          </cell>
          <cell r="E7">
            <v>238.8</v>
          </cell>
          <cell r="F7">
            <v>358.2</v>
          </cell>
        </row>
        <row r="8">
          <cell r="D8">
            <v>76</v>
          </cell>
          <cell r="E8">
            <v>30.400000000000002</v>
          </cell>
          <cell r="F8">
            <v>45.599999999999994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utanvaihto"/>
      <sheetName val="Lämpötilakaavio"/>
      <sheetName val="Valuutat"/>
      <sheetName val="Jyväskylä"/>
      <sheetName val="Tampere"/>
      <sheetName val="Kooste"/>
    </sheetNames>
    <sheetDataSet>
      <sheetData sheetId="2">
        <row r="2">
          <cell r="A2" t="str">
            <v>ATS</v>
          </cell>
          <cell r="B2" t="str">
            <v>Wien , shillinki</v>
          </cell>
          <cell r="C2">
            <v>13.7603</v>
          </cell>
        </row>
        <row r="3">
          <cell r="A3" t="str">
            <v>AUD</v>
          </cell>
          <cell r="B3" t="str">
            <v>Melbourne, dollari</v>
          </cell>
          <cell r="C3">
            <v>1.76595</v>
          </cell>
        </row>
        <row r="4">
          <cell r="A4" t="str">
            <v>BEF</v>
          </cell>
          <cell r="B4" t="str">
            <v>Bryssel, kaup., frangi</v>
          </cell>
          <cell r="C4">
            <v>40.3399</v>
          </cell>
        </row>
        <row r="5">
          <cell r="A5" t="str">
            <v>CAD</v>
          </cell>
          <cell r="B5" t="str">
            <v>Montreal, dollari</v>
          </cell>
          <cell r="C5">
            <v>1.7031</v>
          </cell>
        </row>
        <row r="6">
          <cell r="A6" t="str">
            <v>CHF</v>
          </cell>
          <cell r="B6" t="str">
            <v>Zurich, frangi</v>
          </cell>
          <cell r="C6">
            <v>1.60245</v>
          </cell>
        </row>
        <row r="7">
          <cell r="A7" t="str">
            <v>CYP</v>
          </cell>
          <cell r="B7" t="str">
            <v>Nikosia, punta</v>
          </cell>
          <cell r="C7">
            <v>0.58068</v>
          </cell>
        </row>
        <row r="8">
          <cell r="A8" t="str">
            <v>CZK</v>
          </cell>
          <cell r="B8" t="str">
            <v>Tsekinmaa, koruna</v>
          </cell>
          <cell r="C8">
            <v>37.3745</v>
          </cell>
        </row>
        <row r="9">
          <cell r="A9" t="str">
            <v>DEM</v>
          </cell>
          <cell r="B9" t="str">
            <v>Frankfurt A-M, markka</v>
          </cell>
          <cell r="C9">
            <v>1.95583</v>
          </cell>
        </row>
        <row r="10">
          <cell r="A10" t="str">
            <v>DKK</v>
          </cell>
          <cell r="B10" t="str">
            <v>Kööpenhamina, kruunu</v>
          </cell>
          <cell r="C10">
            <v>7.4366</v>
          </cell>
        </row>
        <row r="11">
          <cell r="A11" t="str">
            <v>EEK</v>
          </cell>
          <cell r="B11" t="str">
            <v>Tallinna, kruunu</v>
          </cell>
          <cell r="C11">
            <v>15.64645</v>
          </cell>
        </row>
        <row r="12">
          <cell r="A12" t="str">
            <v>ESP</v>
          </cell>
          <cell r="B12" t="str">
            <v>Madrid, peseta</v>
          </cell>
          <cell r="C12">
            <v>166.386</v>
          </cell>
        </row>
        <row r="13">
          <cell r="A13" t="str">
            <v>EUR</v>
          </cell>
          <cell r="B13" t="str">
            <v>Euro</v>
          </cell>
          <cell r="C13">
            <v>1</v>
          </cell>
        </row>
        <row r="14">
          <cell r="A14" t="str">
            <v>FIM</v>
          </cell>
          <cell r="B14" t="str">
            <v>Suomen Markka</v>
          </cell>
          <cell r="C14">
            <v>5.94573</v>
          </cell>
        </row>
        <row r="15">
          <cell r="A15" t="str">
            <v>FRF</v>
          </cell>
          <cell r="B15" t="str">
            <v>Pariisi, frangi</v>
          </cell>
          <cell r="C15">
            <v>6.55957</v>
          </cell>
        </row>
        <row r="16">
          <cell r="A16" t="str">
            <v>GBP</v>
          </cell>
          <cell r="B16" t="str">
            <v>Lontoo, punta</v>
          </cell>
          <cell r="C16">
            <v>0.687245</v>
          </cell>
        </row>
        <row r="17">
          <cell r="A17" t="str">
            <v>GRD</v>
          </cell>
          <cell r="B17" t="str">
            <v>Ateena, drakma</v>
          </cell>
          <cell r="C17">
            <v>321.3</v>
          </cell>
        </row>
        <row r="18">
          <cell r="A18" t="str">
            <v>HKD</v>
          </cell>
          <cell r="B18" t="str">
            <v>Hongkong, dollari</v>
          </cell>
          <cell r="C18">
            <v>8.75875</v>
          </cell>
        </row>
        <row r="19">
          <cell r="A19" t="str">
            <v>HUF</v>
          </cell>
          <cell r="B19" t="str">
            <v>Unkari, forintti</v>
          </cell>
        </row>
        <row r="20">
          <cell r="A20" t="str">
            <v>IEP</v>
          </cell>
          <cell r="B20" t="str">
            <v>Dublin, punta</v>
          </cell>
          <cell r="C20">
            <v>0.787564</v>
          </cell>
        </row>
        <row r="21">
          <cell r="A21" t="str">
            <v>INR</v>
          </cell>
          <cell r="B21" t="str">
            <v>Bombay, rupia</v>
          </cell>
          <cell r="C21">
            <v>48.029</v>
          </cell>
        </row>
        <row r="22">
          <cell r="A22" t="str">
            <v>ISK</v>
          </cell>
          <cell r="B22" t="str">
            <v>Reykjavik, kruunu</v>
          </cell>
          <cell r="C22">
            <v>79.3885</v>
          </cell>
        </row>
        <row r="23">
          <cell r="A23" t="str">
            <v>ITL</v>
          </cell>
          <cell r="B23" t="str">
            <v>Rooma, liira</v>
          </cell>
          <cell r="C23">
            <v>1936.27</v>
          </cell>
        </row>
        <row r="24">
          <cell r="A24" t="str">
            <v>JPY</v>
          </cell>
          <cell r="B24" t="str">
            <v>Tokio, jeni</v>
          </cell>
          <cell r="C24">
            <v>127.715</v>
          </cell>
        </row>
        <row r="25">
          <cell r="A25" t="str">
            <v>KWD</v>
          </cell>
          <cell r="B25" t="str">
            <v>Kuwait, dinaari</v>
          </cell>
          <cell r="C25">
            <v>0.34215</v>
          </cell>
        </row>
        <row r="26">
          <cell r="A26" t="str">
            <v>LUF</v>
          </cell>
          <cell r="B26" t="str">
            <v>Luxemburg, frangi</v>
          </cell>
          <cell r="C26">
            <v>40.3399</v>
          </cell>
        </row>
        <row r="27">
          <cell r="A27" t="str">
            <v>MAD</v>
          </cell>
          <cell r="B27" t="str">
            <v>Marokko, dirham</v>
          </cell>
          <cell r="C27">
            <v>10.4196</v>
          </cell>
        </row>
        <row r="28">
          <cell r="A28" t="str">
            <v>MTL</v>
          </cell>
          <cell r="B28" t="str">
            <v>Valletta, punta</v>
          </cell>
          <cell r="C28">
            <v>0.43575</v>
          </cell>
        </row>
        <row r="29">
          <cell r="A29" t="str">
            <v>MYR</v>
          </cell>
          <cell r="B29" t="str">
            <v>Malesia, ringgit</v>
          </cell>
        </row>
        <row r="30">
          <cell r="A30" t="str">
            <v>NLG</v>
          </cell>
          <cell r="B30" t="str">
            <v>Amsterdam, guldeni</v>
          </cell>
          <cell r="C30">
            <v>2.20371</v>
          </cell>
        </row>
        <row r="31">
          <cell r="A31" t="str">
            <v>NOK</v>
          </cell>
          <cell r="B31" t="str">
            <v>Oslo, kruunu</v>
          </cell>
          <cell r="C31">
            <v>8.58745</v>
          </cell>
        </row>
        <row r="32">
          <cell r="A32" t="str">
            <v>NZD</v>
          </cell>
          <cell r="B32" t="str">
            <v>Uusi-Seelanti, dollari</v>
          </cell>
          <cell r="C32">
            <v>2.0681</v>
          </cell>
        </row>
        <row r="33">
          <cell r="A33" t="str">
            <v>PLN</v>
          </cell>
          <cell r="B33" t="str">
            <v>Puola, zloty</v>
          </cell>
          <cell r="C33">
            <v>4.23385</v>
          </cell>
        </row>
        <row r="34">
          <cell r="A34" t="str">
            <v>PTE</v>
          </cell>
          <cell r="B34" t="str">
            <v>Lissabon, escudo</v>
          </cell>
          <cell r="C34">
            <v>200.482</v>
          </cell>
        </row>
        <row r="35">
          <cell r="A35" t="str">
            <v>RUR</v>
          </cell>
          <cell r="B35" t="str">
            <v>Venäjä, rupla</v>
          </cell>
          <cell r="C35">
            <v>26.447</v>
          </cell>
        </row>
        <row r="36">
          <cell r="A36" t="str">
            <v>SAR</v>
          </cell>
          <cell r="B36" t="str">
            <v>Riad, rial</v>
          </cell>
          <cell r="C36">
            <v>4.23895</v>
          </cell>
        </row>
        <row r="37">
          <cell r="A37" t="str">
            <v>SEK</v>
          </cell>
          <cell r="B37" t="str">
            <v>Tukholma, kruunu</v>
          </cell>
          <cell r="C37">
            <v>8.87995</v>
          </cell>
        </row>
        <row r="38">
          <cell r="A38" t="str">
            <v>SGD</v>
          </cell>
          <cell r="B38" t="str">
            <v>Singapore, dollari</v>
          </cell>
          <cell r="C38">
            <v>1.9063</v>
          </cell>
        </row>
        <row r="39">
          <cell r="A39" t="str">
            <v>SKK</v>
          </cell>
          <cell r="B39" t="str">
            <v>Slovakia, koruna</v>
          </cell>
          <cell r="C39">
            <v>42.742</v>
          </cell>
        </row>
        <row r="40">
          <cell r="A40" t="str">
            <v>THB</v>
          </cell>
          <cell r="B40" t="str">
            <v>Thaimaa, baht</v>
          </cell>
          <cell r="C40">
            <v>41.4515</v>
          </cell>
        </row>
        <row r="41">
          <cell r="A41" t="str">
            <v>TND</v>
          </cell>
          <cell r="B41" t="str">
            <v>Tunisia, dinaari</v>
          </cell>
          <cell r="C41">
            <v>1.2649</v>
          </cell>
        </row>
        <row r="42">
          <cell r="A42" t="str">
            <v>TRL</v>
          </cell>
          <cell r="B42" t="str">
            <v>Ankara, liira</v>
          </cell>
        </row>
        <row r="43">
          <cell r="A43" t="str">
            <v>USD</v>
          </cell>
          <cell r="B43" t="str">
            <v>New York, dollari</v>
          </cell>
          <cell r="C43">
            <v>1.1302</v>
          </cell>
        </row>
        <row r="44">
          <cell r="A44" t="str">
            <v>XEU</v>
          </cell>
          <cell r="B44" t="str">
            <v>ECU, kaupallinen</v>
          </cell>
        </row>
        <row r="45">
          <cell r="A45" t="str">
            <v>XEUKO</v>
          </cell>
          <cell r="B45" t="str">
            <v>RI Ecu-kori</v>
          </cell>
        </row>
        <row r="46">
          <cell r="A46" t="str">
            <v>ZAR</v>
          </cell>
          <cell r="B46" t="str">
            <v>Etelä-Afrikka, randi</v>
          </cell>
          <cell r="C46">
            <v>6.8097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29" sqref="B29"/>
    </sheetView>
  </sheetViews>
  <sheetFormatPr defaultColWidth="9.23046875" defaultRowHeight="19.5"/>
  <cols>
    <col min="1" max="1" width="6.83984375" style="0" customWidth="1"/>
    <col min="2" max="2" width="11.1484375" style="0" bestFit="1" customWidth="1"/>
    <col min="3" max="3" width="10.0703125" style="0" bestFit="1" customWidth="1"/>
    <col min="4" max="4" width="4.76953125" style="0" bestFit="1" customWidth="1"/>
    <col min="5" max="5" width="10.1484375" style="0" customWidth="1"/>
    <col min="6" max="6" width="11.921875" style="0" bestFit="1" customWidth="1"/>
    <col min="7" max="7" width="7.30859375" style="0" bestFit="1" customWidth="1"/>
    <col min="8" max="8" width="12.921875" style="0" bestFit="1" customWidth="1"/>
    <col min="9" max="9" width="24" style="0" customWidth="1"/>
    <col min="10" max="16384" width="17.1484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2.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8" ht="22.5">
      <c r="A4" s="1" t="s">
        <v>3</v>
      </c>
      <c r="B4" s="1" t="s">
        <v>4</v>
      </c>
      <c r="C4" s="1" t="s">
        <v>5</v>
      </c>
      <c r="D4" s="1" t="s">
        <v>6</v>
      </c>
      <c r="E4" s="1" t="s">
        <v>5</v>
      </c>
      <c r="F4" s="1"/>
      <c r="G4" s="1" t="s">
        <v>7</v>
      </c>
      <c r="H4" s="1" t="s">
        <v>8</v>
      </c>
    </row>
    <row r="5" spans="1:8" ht="22.5">
      <c r="A5">
        <v>1</v>
      </c>
      <c r="B5" s="2">
        <v>-30</v>
      </c>
      <c r="C5" t="s">
        <v>9</v>
      </c>
      <c r="D5" t="s">
        <v>10</v>
      </c>
      <c r="E5" s="1" t="s">
        <v>11</v>
      </c>
      <c r="F5" s="1" t="s">
        <v>12</v>
      </c>
      <c r="G5">
        <f>COUNTIF(Pilvisyys,E5)</f>
        <v>5</v>
      </c>
      <c r="H5" s="2">
        <f>IF(G5&gt;0,SUMIF(Pilvisyys,E5,Lämpötila)/G5,0)</f>
        <v>-22.6</v>
      </c>
    </row>
    <row r="6" spans="1:8" ht="22.5">
      <c r="A6">
        <v>2</v>
      </c>
      <c r="B6" s="2">
        <v>-2</v>
      </c>
      <c r="C6" t="s">
        <v>9</v>
      </c>
      <c r="D6" t="s">
        <v>10</v>
      </c>
      <c r="E6" s="1" t="s">
        <v>13</v>
      </c>
      <c r="F6" s="1" t="s">
        <v>14</v>
      </c>
      <c r="G6">
        <f>COUNTIF(Pilvisyys,E6)</f>
        <v>7</v>
      </c>
      <c r="H6" s="2">
        <f>IF(G6&gt;0,SUMIF(Pilvisyys,E6,Lämpötila)/G6,0)</f>
        <v>-1.1428571428571428</v>
      </c>
    </row>
    <row r="7" spans="1:8" ht="22.5">
      <c r="A7">
        <v>3</v>
      </c>
      <c r="B7" s="2">
        <v>-30</v>
      </c>
      <c r="C7" t="s">
        <v>9</v>
      </c>
      <c r="D7" t="s">
        <v>10</v>
      </c>
      <c r="E7" s="1" t="s">
        <v>9</v>
      </c>
      <c r="F7" s="3" t="s">
        <v>15</v>
      </c>
      <c r="G7">
        <f>COUNTIF(Pilvisyys,E7)</f>
        <v>16</v>
      </c>
      <c r="H7" s="2">
        <f>IF(G7&gt;0,SUMIF(Pilvisyys,E7,Lämpötila)/G7,"-")</f>
        <v>-25.8125</v>
      </c>
    </row>
    <row r="8" spans="1:6" ht="22.5">
      <c r="A8">
        <v>4</v>
      </c>
      <c r="B8" s="2">
        <v>-23</v>
      </c>
      <c r="C8" t="s">
        <v>9</v>
      </c>
      <c r="D8" t="s">
        <v>10</v>
      </c>
      <c r="E8" s="1"/>
      <c r="F8" s="1"/>
    </row>
    <row r="9" spans="1:6" ht="22.5">
      <c r="A9">
        <v>5</v>
      </c>
      <c r="B9" s="2">
        <v>-33</v>
      </c>
      <c r="C9" t="s">
        <v>9</v>
      </c>
      <c r="D9" t="s">
        <v>10</v>
      </c>
      <c r="E9" s="1"/>
      <c r="F9" s="1"/>
    </row>
    <row r="10" spans="1:8" ht="22.5">
      <c r="A10">
        <v>6</v>
      </c>
      <c r="B10" s="2">
        <v>-23</v>
      </c>
      <c r="C10" t="s">
        <v>9</v>
      </c>
      <c r="D10" t="s">
        <v>16</v>
      </c>
      <c r="E10" s="1" t="s">
        <v>6</v>
      </c>
      <c r="F10" s="1"/>
      <c r="G10" s="1" t="s">
        <v>7</v>
      </c>
      <c r="H10" s="1" t="s">
        <v>8</v>
      </c>
    </row>
    <row r="11" spans="1:8" ht="22.5">
      <c r="A11">
        <v>7</v>
      </c>
      <c r="B11" s="2">
        <v>-30</v>
      </c>
      <c r="C11" s="4" t="s">
        <v>11</v>
      </c>
      <c r="D11" t="s">
        <v>16</v>
      </c>
      <c r="E11" s="1" t="s">
        <v>17</v>
      </c>
      <c r="F11" s="1" t="s">
        <v>18</v>
      </c>
      <c r="G11">
        <f>COUNTIF(Sää,E11)</f>
        <v>11</v>
      </c>
      <c r="H11" s="2">
        <f>IF(G11&gt;0,SUMIF(Sää,E11,Lämpötila)/G11,0)</f>
        <v>-19.727272727272727</v>
      </c>
    </row>
    <row r="12" spans="1:8" ht="22.5">
      <c r="A12">
        <v>8</v>
      </c>
      <c r="B12" s="2">
        <v>-23</v>
      </c>
      <c r="C12" t="s">
        <v>9</v>
      </c>
      <c r="D12" t="s">
        <v>16</v>
      </c>
      <c r="E12" s="1" t="s">
        <v>10</v>
      </c>
      <c r="F12" s="1" t="s">
        <v>19</v>
      </c>
      <c r="G12">
        <f>COUNTIF(Sää,E12)</f>
        <v>9</v>
      </c>
      <c r="H12" s="2">
        <f>IF(G12&gt;0,SUMIF(Sää,E12,Lämpötila)/G12,0)</f>
        <v>-20.333333333333332</v>
      </c>
    </row>
    <row r="13" spans="1:8" ht="22.5">
      <c r="A13">
        <v>9</v>
      </c>
      <c r="B13" s="2">
        <v>-15</v>
      </c>
      <c r="C13" t="s">
        <v>13</v>
      </c>
      <c r="D13" t="s">
        <v>17</v>
      </c>
      <c r="E13" s="1" t="s">
        <v>16</v>
      </c>
      <c r="F13" s="1" t="s">
        <v>20</v>
      </c>
      <c r="G13">
        <f>COUNTIF(Sää,E13)</f>
        <v>8</v>
      </c>
      <c r="H13" s="2">
        <f>IF(G13&gt;0,SUMIF(Sää,E13,Lämpötila)/G13,0)</f>
        <v>-16.75</v>
      </c>
    </row>
    <row r="14" spans="1:6" ht="22.5">
      <c r="A14">
        <v>10</v>
      </c>
      <c r="B14" s="2">
        <v>-30</v>
      </c>
      <c r="C14" t="s">
        <v>11</v>
      </c>
      <c r="D14" t="s">
        <v>17</v>
      </c>
      <c r="E14" s="1"/>
      <c r="F14" s="1"/>
    </row>
    <row r="15" spans="1:7" ht="22.5">
      <c r="A15">
        <v>11</v>
      </c>
      <c r="B15" s="2">
        <v>-23</v>
      </c>
      <c r="C15" t="s">
        <v>11</v>
      </c>
      <c r="D15" t="s">
        <v>17</v>
      </c>
      <c r="E15" s="1" t="s">
        <v>21</v>
      </c>
      <c r="F15" s="1"/>
      <c r="G15" s="2">
        <f>AVERAGE(Lämpötila)</f>
        <v>-19.071428571428573</v>
      </c>
    </row>
    <row r="16" spans="1:7" ht="22.5">
      <c r="A16">
        <v>12</v>
      </c>
      <c r="B16" s="2">
        <v>-15</v>
      </c>
      <c r="C16" t="s">
        <v>11</v>
      </c>
      <c r="D16" t="s">
        <v>17</v>
      </c>
      <c r="E16" s="1"/>
      <c r="F16" s="1"/>
      <c r="G16" s="2"/>
    </row>
    <row r="17" spans="1:7" ht="22.5">
      <c r="A17">
        <v>13</v>
      </c>
      <c r="B17" s="2">
        <v>-15</v>
      </c>
      <c r="C17" t="s">
        <v>11</v>
      </c>
      <c r="D17" t="s">
        <v>17</v>
      </c>
      <c r="E17" s="1" t="s">
        <v>22</v>
      </c>
      <c r="F17" s="1"/>
      <c r="G17" s="2">
        <f>MAX(Lämpötila)</f>
        <v>10</v>
      </c>
    </row>
    <row r="18" spans="1:7" ht="22.5">
      <c r="A18">
        <v>14</v>
      </c>
      <c r="B18" s="2">
        <v>-5</v>
      </c>
      <c r="C18" t="s">
        <v>13</v>
      </c>
      <c r="D18" t="s">
        <v>16</v>
      </c>
      <c r="E18" s="1"/>
      <c r="F18" s="1"/>
      <c r="G18" s="2"/>
    </row>
    <row r="19" spans="1:7" ht="22.5">
      <c r="A19">
        <v>15</v>
      </c>
      <c r="B19" s="2">
        <v>5</v>
      </c>
      <c r="C19" t="s">
        <v>13</v>
      </c>
      <c r="D19" t="s">
        <v>16</v>
      </c>
      <c r="E19" s="1" t="s">
        <v>23</v>
      </c>
      <c r="F19" s="1"/>
      <c r="G19" s="2">
        <f>MIN(Lämpötila)</f>
        <v>-45</v>
      </c>
    </row>
    <row r="20" spans="1:6" ht="22.5">
      <c r="A20">
        <v>16</v>
      </c>
      <c r="B20" s="2">
        <v>10</v>
      </c>
      <c r="C20" t="s">
        <v>13</v>
      </c>
      <c r="D20" t="s">
        <v>10</v>
      </c>
      <c r="E20" s="1"/>
      <c r="F20" s="1"/>
    </row>
    <row r="21" spans="1:6" ht="22.5">
      <c r="A21">
        <v>17</v>
      </c>
      <c r="B21" s="2">
        <v>2</v>
      </c>
      <c r="C21" t="s">
        <v>13</v>
      </c>
      <c r="D21" t="s">
        <v>17</v>
      </c>
      <c r="E21" s="1"/>
      <c r="F21" s="1"/>
    </row>
    <row r="22" spans="1:6" ht="22.5">
      <c r="A22">
        <v>18</v>
      </c>
      <c r="B22" s="2">
        <v>10</v>
      </c>
      <c r="C22" t="s">
        <v>13</v>
      </c>
      <c r="D22" t="s">
        <v>16</v>
      </c>
      <c r="E22" s="1"/>
      <c r="F22" s="1"/>
    </row>
    <row r="23" spans="1:6" ht="22.5">
      <c r="A23">
        <v>19</v>
      </c>
      <c r="B23" s="2">
        <v>-15</v>
      </c>
      <c r="C23" t="s">
        <v>13</v>
      </c>
      <c r="D23" t="s">
        <v>10</v>
      </c>
      <c r="E23" s="1"/>
      <c r="F23" s="1"/>
    </row>
    <row r="24" spans="1:6" ht="22.5">
      <c r="A24">
        <v>20</v>
      </c>
      <c r="B24" s="2">
        <v>-23</v>
      </c>
      <c r="C24" t="s">
        <v>9</v>
      </c>
      <c r="D24" t="s">
        <v>17</v>
      </c>
      <c r="E24" s="1"/>
      <c r="F24" s="1"/>
    </row>
    <row r="25" spans="1:6" ht="22.5">
      <c r="A25">
        <v>21</v>
      </c>
      <c r="B25" s="2">
        <v>-23</v>
      </c>
      <c r="C25" t="s">
        <v>9</v>
      </c>
      <c r="D25" t="s">
        <v>17</v>
      </c>
      <c r="E25" s="1"/>
      <c r="F25" s="1"/>
    </row>
    <row r="26" spans="1:6" ht="22.5">
      <c r="A26">
        <v>22</v>
      </c>
      <c r="B26" s="2">
        <v>-30</v>
      </c>
      <c r="C26" t="s">
        <v>9</v>
      </c>
      <c r="D26" t="s">
        <v>17</v>
      </c>
      <c r="E26" s="1"/>
      <c r="F26" s="1"/>
    </row>
    <row r="27" spans="1:6" ht="22.5">
      <c r="A27">
        <v>23</v>
      </c>
      <c r="B27" s="2">
        <v>-15</v>
      </c>
      <c r="C27" t="s">
        <v>9</v>
      </c>
      <c r="D27" t="s">
        <v>17</v>
      </c>
      <c r="E27" s="1"/>
      <c r="F27" s="1"/>
    </row>
    <row r="28" spans="1:6" ht="22.5">
      <c r="A28">
        <v>24</v>
      </c>
      <c r="B28" s="2">
        <v>-23</v>
      </c>
      <c r="C28" t="s">
        <v>9</v>
      </c>
      <c r="D28" t="s">
        <v>16</v>
      </c>
      <c r="E28" s="1"/>
      <c r="F28" s="1"/>
    </row>
    <row r="29" spans="1:6" ht="22.5">
      <c r="A29">
        <v>25</v>
      </c>
      <c r="B29" s="2">
        <v>-45</v>
      </c>
      <c r="C29" t="s">
        <v>9</v>
      </c>
      <c r="D29" t="s">
        <v>16</v>
      </c>
      <c r="E29" s="1"/>
      <c r="F29" s="1"/>
    </row>
    <row r="30" spans="1:6" ht="22.5">
      <c r="A30">
        <v>26</v>
      </c>
      <c r="B30" s="2">
        <v>-30</v>
      </c>
      <c r="C30" t="s">
        <v>9</v>
      </c>
      <c r="D30" t="s">
        <v>10</v>
      </c>
      <c r="E30" s="1"/>
      <c r="F30" s="1"/>
    </row>
    <row r="31" spans="1:6" ht="22.5">
      <c r="A31">
        <v>27</v>
      </c>
      <c r="B31" s="2">
        <v>-30</v>
      </c>
      <c r="C31" t="s">
        <v>9</v>
      </c>
      <c r="D31" t="s">
        <v>10</v>
      </c>
      <c r="E31" s="1"/>
      <c r="F31" s="1"/>
    </row>
    <row r="32" spans="1:6" ht="22.5">
      <c r="A32">
        <v>28</v>
      </c>
      <c r="B32" s="2">
        <v>-30</v>
      </c>
      <c r="C32" t="s">
        <v>9</v>
      </c>
      <c r="D32" t="s">
        <v>17</v>
      </c>
      <c r="E32" s="1"/>
      <c r="F3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2">
      <selection activeCell="C5" sqref="C5"/>
    </sheetView>
  </sheetViews>
  <sheetFormatPr defaultColWidth="9.23046875" defaultRowHeight="19.5"/>
  <cols>
    <col min="1" max="1" width="6.83984375" style="0" customWidth="1"/>
    <col min="2" max="2" width="11.1484375" style="0" bestFit="1" customWidth="1"/>
    <col min="3" max="3" width="10.0703125" style="0" bestFit="1" customWidth="1"/>
    <col min="4" max="4" width="4.76953125" style="0" bestFit="1" customWidth="1"/>
    <col min="5" max="5" width="10.1484375" style="0" customWidth="1"/>
    <col min="6" max="6" width="11.921875" style="0" bestFit="1" customWidth="1"/>
    <col min="7" max="7" width="7.30859375" style="0" bestFit="1" customWidth="1"/>
    <col min="8" max="8" width="12.921875" style="0" bestFit="1" customWidth="1"/>
    <col min="9" max="16384" width="17.1484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1" t="s">
        <v>1</v>
      </c>
      <c r="B2" s="1"/>
      <c r="C2" s="1"/>
      <c r="D2" s="1"/>
      <c r="E2" s="1"/>
      <c r="F2" s="1"/>
      <c r="G2" s="1"/>
      <c r="H2" s="1"/>
    </row>
    <row r="3" spans="1:8" ht="22.5">
      <c r="A3" s="3" t="s">
        <v>27</v>
      </c>
      <c r="B3" s="1"/>
      <c r="C3" s="1"/>
      <c r="D3" s="1"/>
      <c r="E3" s="1"/>
      <c r="F3" s="1"/>
      <c r="G3" s="1"/>
      <c r="H3" s="1"/>
    </row>
    <row r="4" spans="1:8" ht="22.5">
      <c r="A4" s="1" t="s">
        <v>3</v>
      </c>
      <c r="B4" s="1" t="s">
        <v>4</v>
      </c>
      <c r="C4" s="1" t="s">
        <v>5</v>
      </c>
      <c r="D4" s="1" t="s">
        <v>6</v>
      </c>
      <c r="E4" s="1" t="s">
        <v>5</v>
      </c>
      <c r="F4" s="1"/>
      <c r="G4" s="1" t="s">
        <v>7</v>
      </c>
      <c r="H4" s="1" t="s">
        <v>8</v>
      </c>
    </row>
    <row r="5" spans="1:8" ht="22.5">
      <c r="A5">
        <v>1</v>
      </c>
      <c r="B5" s="2">
        <v>-10</v>
      </c>
      <c r="C5" t="s">
        <v>9</v>
      </c>
      <c r="E5" s="1" t="s">
        <v>11</v>
      </c>
      <c r="F5" s="1" t="s">
        <v>12</v>
      </c>
      <c r="G5">
        <f>COUNTIF(PilvisyysT,E5)</f>
        <v>4</v>
      </c>
      <c r="H5" s="2">
        <f>IF(G5&gt;0,SUMIF(Pilvisyys,E5,Lämpötila)/G5,0)</f>
        <v>-28.25</v>
      </c>
    </row>
    <row r="6" spans="1:8" ht="22.5">
      <c r="A6">
        <v>2</v>
      </c>
      <c r="B6" s="2">
        <v>-12</v>
      </c>
      <c r="C6" t="s">
        <v>9</v>
      </c>
      <c r="E6" s="1" t="s">
        <v>13</v>
      </c>
      <c r="F6" s="1" t="s">
        <v>14</v>
      </c>
      <c r="G6">
        <f>COUNTIF(PilvisyysT,E6)</f>
        <v>7</v>
      </c>
      <c r="H6" s="2">
        <f>IF(G6&gt;0,SUMIF(Pilvisyys,E6,Lämpötila)/G6,0)</f>
        <v>-1.1428571428571428</v>
      </c>
    </row>
    <row r="7" spans="1:8" ht="22.5">
      <c r="A7">
        <v>3</v>
      </c>
      <c r="B7" s="2">
        <v>-32</v>
      </c>
      <c r="C7" t="s">
        <v>9</v>
      </c>
      <c r="E7" s="1" t="s">
        <v>9</v>
      </c>
      <c r="F7" s="1" t="s">
        <v>15</v>
      </c>
      <c r="G7">
        <f>COUNTIF(PilvisyysT,E7)</f>
        <v>15</v>
      </c>
      <c r="H7" s="2">
        <f>IF(G7&gt;0,SUMIF(Pilvisyys,E7,Lämpötila)/G7,0)</f>
        <v>-27.533333333333335</v>
      </c>
    </row>
    <row r="8" spans="1:6" ht="22.5">
      <c r="A8">
        <v>4</v>
      </c>
      <c r="B8" s="2">
        <v>-23</v>
      </c>
      <c r="C8" t="s">
        <v>9</v>
      </c>
      <c r="E8" s="1"/>
      <c r="F8" s="1"/>
    </row>
    <row r="9" spans="1:6" ht="22.5">
      <c r="A9">
        <v>5</v>
      </c>
      <c r="B9" s="2">
        <v>-11</v>
      </c>
      <c r="E9" s="1"/>
      <c r="F9" s="1"/>
    </row>
    <row r="10" spans="1:8" ht="22.5">
      <c r="A10">
        <v>6</v>
      </c>
      <c r="B10" s="2">
        <v>-23</v>
      </c>
      <c r="C10" t="s">
        <v>9</v>
      </c>
      <c r="E10" s="1" t="s">
        <v>6</v>
      </c>
      <c r="F10" s="1"/>
      <c r="G10" s="1" t="s">
        <v>7</v>
      </c>
      <c r="H10" s="1" t="s">
        <v>8</v>
      </c>
    </row>
    <row r="11" spans="1:8" ht="22.5">
      <c r="A11">
        <v>7</v>
      </c>
      <c r="B11" s="2">
        <v>-20</v>
      </c>
      <c r="C11" t="s">
        <v>9</v>
      </c>
      <c r="E11" s="1" t="s">
        <v>17</v>
      </c>
      <c r="F11" s="1" t="s">
        <v>18</v>
      </c>
      <c r="G11">
        <f>COUNTIF(SääT,E11)</f>
        <v>5</v>
      </c>
      <c r="H11" s="2">
        <f>IF(G11&gt;0,SUMIF(Sää,E11,Lämpötila)/G11,0)</f>
        <v>-43.4</v>
      </c>
    </row>
    <row r="12" spans="1:8" ht="22.5">
      <c r="A12">
        <v>8</v>
      </c>
      <c r="B12" s="2">
        <v>-15</v>
      </c>
      <c r="C12" t="s">
        <v>9</v>
      </c>
      <c r="E12" s="1" t="s">
        <v>10</v>
      </c>
      <c r="F12" s="1" t="s">
        <v>19</v>
      </c>
      <c r="G12">
        <f>COUNTIF(SääT,E12)</f>
        <v>0</v>
      </c>
      <c r="H12" s="2">
        <f>IF(G12&gt;0,SUMIF(Sää,E12,Lämpötila)/G12,0)</f>
        <v>0</v>
      </c>
    </row>
    <row r="13" spans="1:8" ht="22.5">
      <c r="A13">
        <v>9</v>
      </c>
      <c r="B13" s="2">
        <v>-13</v>
      </c>
      <c r="C13" t="s">
        <v>13</v>
      </c>
      <c r="D13" t="s">
        <v>17</v>
      </c>
      <c r="E13" s="1" t="s">
        <v>16</v>
      </c>
      <c r="F13" s="1" t="s">
        <v>20</v>
      </c>
      <c r="G13">
        <f>COUNTIF(SääT,E13)</f>
        <v>0</v>
      </c>
      <c r="H13" s="2">
        <f>IF(G13&gt;0,SUMIF(Sää,E13,Lämpötila)/G13,0)</f>
        <v>0</v>
      </c>
    </row>
    <row r="14" spans="1:6" ht="22.5">
      <c r="A14">
        <v>10</v>
      </c>
      <c r="B14" s="2">
        <v>-23</v>
      </c>
      <c r="C14" t="s">
        <v>11</v>
      </c>
      <c r="D14" t="s">
        <v>17</v>
      </c>
      <c r="E14" s="1"/>
      <c r="F14" s="1"/>
    </row>
    <row r="15" spans="1:7" ht="22.5">
      <c r="A15">
        <v>11</v>
      </c>
      <c r="B15" s="2">
        <v>-26</v>
      </c>
      <c r="C15" t="s">
        <v>11</v>
      </c>
      <c r="D15" t="s">
        <v>17</v>
      </c>
      <c r="E15" s="1" t="s">
        <v>21</v>
      </c>
      <c r="F15" s="1"/>
      <c r="G15" s="2">
        <f>AVERAGE(LämpötilaT)</f>
        <v>-16.071428571428573</v>
      </c>
    </row>
    <row r="16" spans="1:7" ht="22.5">
      <c r="A16">
        <v>12</v>
      </c>
      <c r="B16" s="2">
        <v>-13</v>
      </c>
      <c r="C16" t="s">
        <v>11</v>
      </c>
      <c r="D16" t="s">
        <v>17</v>
      </c>
      <c r="E16" s="1"/>
      <c r="F16" s="1"/>
      <c r="G16" s="2"/>
    </row>
    <row r="17" spans="1:7" ht="22.5">
      <c r="A17">
        <v>13</v>
      </c>
      <c r="B17" s="2">
        <v>-15</v>
      </c>
      <c r="C17" t="s">
        <v>11</v>
      </c>
      <c r="D17" t="s">
        <v>17</v>
      </c>
      <c r="E17" s="1" t="s">
        <v>22</v>
      </c>
      <c r="F17" s="1"/>
      <c r="G17" s="2">
        <f>MAX(LämpötilaT)</f>
        <v>1</v>
      </c>
    </row>
    <row r="18" spans="1:7" ht="22.5">
      <c r="A18">
        <v>14</v>
      </c>
      <c r="B18" s="2">
        <v>-13</v>
      </c>
      <c r="C18" t="s">
        <v>13</v>
      </c>
      <c r="E18" s="1"/>
      <c r="F18" s="1"/>
      <c r="G18" s="2"/>
    </row>
    <row r="19" spans="1:7" ht="22.5">
      <c r="A19">
        <v>15</v>
      </c>
      <c r="B19" s="2">
        <v>-15</v>
      </c>
      <c r="C19" t="s">
        <v>13</v>
      </c>
      <c r="E19" s="1" t="s">
        <v>23</v>
      </c>
      <c r="F19" s="1"/>
      <c r="G19" s="2">
        <f>MIN(LämpötilaT)</f>
        <v>-32</v>
      </c>
    </row>
    <row r="20" spans="1:6" ht="22.5">
      <c r="A20">
        <v>16</v>
      </c>
      <c r="B20" s="2">
        <v>-30</v>
      </c>
      <c r="C20" t="s">
        <v>13</v>
      </c>
      <c r="E20" s="1"/>
      <c r="F20" s="1"/>
    </row>
    <row r="21" spans="1:6" ht="22.5">
      <c r="A21">
        <v>17</v>
      </c>
      <c r="B21" s="2">
        <v>-30</v>
      </c>
      <c r="C21" t="s">
        <v>13</v>
      </c>
      <c r="E21" s="1"/>
      <c r="F21" s="1"/>
    </row>
    <row r="22" spans="1:6" ht="22.5">
      <c r="A22">
        <v>18</v>
      </c>
      <c r="B22" s="2">
        <v>-30</v>
      </c>
      <c r="C22" t="s">
        <v>13</v>
      </c>
      <c r="E22" s="1"/>
      <c r="F22" s="1"/>
    </row>
    <row r="23" spans="1:6" ht="22.5">
      <c r="A23">
        <v>19</v>
      </c>
      <c r="B23" s="2">
        <v>-15</v>
      </c>
      <c r="C23" t="s">
        <v>13</v>
      </c>
      <c r="E23" s="1"/>
      <c r="F23" s="1"/>
    </row>
    <row r="24" spans="1:6" ht="22.5">
      <c r="A24">
        <v>20</v>
      </c>
      <c r="B24" s="2">
        <v>-23</v>
      </c>
      <c r="C24" t="s">
        <v>9</v>
      </c>
      <c r="E24" s="1"/>
      <c r="F24" s="1"/>
    </row>
    <row r="25" spans="1:6" ht="22.5">
      <c r="A25">
        <v>21</v>
      </c>
      <c r="B25" s="2">
        <v>-23</v>
      </c>
      <c r="C25" t="s">
        <v>9</v>
      </c>
      <c r="E25" s="1"/>
      <c r="F25" s="1"/>
    </row>
    <row r="26" spans="1:6" ht="22.5">
      <c r="A26">
        <v>22</v>
      </c>
      <c r="B26" s="2">
        <v>-10</v>
      </c>
      <c r="C26" t="s">
        <v>9</v>
      </c>
      <c r="E26" s="1"/>
      <c r="F26" s="1"/>
    </row>
    <row r="27" spans="1:6" ht="22.5">
      <c r="A27">
        <v>23</v>
      </c>
      <c r="B27" s="2">
        <v>-8</v>
      </c>
      <c r="C27" t="s">
        <v>9</v>
      </c>
      <c r="E27" s="1"/>
      <c r="F27" s="1"/>
    </row>
    <row r="28" spans="1:6" ht="22.5">
      <c r="A28">
        <v>24</v>
      </c>
      <c r="B28" s="2">
        <v>-4</v>
      </c>
      <c r="C28" t="s">
        <v>9</v>
      </c>
      <c r="E28" s="1"/>
      <c r="F28" s="1"/>
    </row>
    <row r="29" spans="1:6" ht="22.5">
      <c r="A29">
        <v>25</v>
      </c>
      <c r="B29" s="2">
        <v>1</v>
      </c>
      <c r="C29" t="s">
        <v>9</v>
      </c>
      <c r="E29" s="1"/>
      <c r="F29" s="1"/>
    </row>
    <row r="30" spans="1:6" ht="22.5">
      <c r="A30">
        <v>26</v>
      </c>
      <c r="B30" s="2">
        <v>-1</v>
      </c>
      <c r="C30" t="s">
        <v>9</v>
      </c>
      <c r="E30" s="1"/>
      <c r="F30" s="1"/>
    </row>
    <row r="31" spans="1:6" ht="22.5">
      <c r="A31">
        <v>27</v>
      </c>
      <c r="B31" s="2">
        <v>-3</v>
      </c>
      <c r="C31" t="s">
        <v>9</v>
      </c>
      <c r="E31" s="1"/>
      <c r="F31" s="1"/>
    </row>
    <row r="32" spans="1:6" ht="22.5">
      <c r="A32">
        <v>28</v>
      </c>
      <c r="B32" s="2">
        <v>-10</v>
      </c>
      <c r="C32" t="s">
        <v>9</v>
      </c>
      <c r="E32" s="1"/>
      <c r="F3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">
      <selection activeCell="A9" sqref="A9"/>
    </sheetView>
  </sheetViews>
  <sheetFormatPr defaultColWidth="9.23046875" defaultRowHeight="19.5"/>
  <cols>
    <col min="1" max="1" width="6.83984375" style="0" customWidth="1"/>
    <col min="2" max="2" width="11.1484375" style="0" bestFit="1" customWidth="1"/>
    <col min="3" max="3" width="10.0703125" style="0" bestFit="1" customWidth="1"/>
    <col min="4" max="4" width="4.76953125" style="0" bestFit="1" customWidth="1"/>
    <col min="5" max="5" width="10.1484375" style="0" customWidth="1"/>
    <col min="6" max="6" width="11.921875" style="0" bestFit="1" customWidth="1"/>
    <col min="7" max="7" width="7.30859375" style="0" bestFit="1" customWidth="1"/>
    <col min="8" max="8" width="12.921875" style="0" bestFit="1" customWidth="1"/>
    <col min="9" max="16384" width="17.1484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1" t="s">
        <v>1</v>
      </c>
      <c r="B2" s="1"/>
      <c r="C2" s="1"/>
      <c r="D2" s="1"/>
      <c r="E2" s="1"/>
      <c r="F2" s="1"/>
      <c r="G2" s="1"/>
      <c r="H2" s="1"/>
    </row>
    <row r="3" spans="1:8" ht="22.5">
      <c r="A3" s="1" t="s">
        <v>24</v>
      </c>
      <c r="B3" s="1"/>
      <c r="C3" s="1"/>
      <c r="D3" s="1"/>
      <c r="E3" s="1"/>
      <c r="F3" s="1"/>
      <c r="G3" s="1"/>
      <c r="H3" s="1"/>
    </row>
    <row r="4" spans="1:8" ht="22.5">
      <c r="A4" s="1" t="s">
        <v>3</v>
      </c>
      <c r="B4" s="1" t="s">
        <v>4</v>
      </c>
      <c r="C4" s="1" t="s">
        <v>5</v>
      </c>
      <c r="D4" s="1" t="s">
        <v>6</v>
      </c>
      <c r="E4" s="1" t="s">
        <v>5</v>
      </c>
      <c r="F4" s="1"/>
      <c r="G4" s="1" t="s">
        <v>7</v>
      </c>
      <c r="H4" s="1" t="s">
        <v>8</v>
      </c>
    </row>
    <row r="5" spans="1:8" ht="22.5">
      <c r="A5">
        <v>1</v>
      </c>
      <c r="B5" s="2">
        <v>-10</v>
      </c>
      <c r="C5" t="s">
        <v>9</v>
      </c>
      <c r="E5" s="1" t="s">
        <v>11</v>
      </c>
      <c r="F5" s="1" t="s">
        <v>12</v>
      </c>
      <c r="G5">
        <f>COUNTIF(PilvisyysT,E5)</f>
        <v>4</v>
      </c>
      <c r="H5" s="2">
        <f>IF(G5&gt;0,SUMIF(Pilvisyys,E5,Lämpötila)/G5,0)</f>
        <v>-28.25</v>
      </c>
    </row>
    <row r="6" spans="1:8" ht="22.5">
      <c r="A6">
        <v>2</v>
      </c>
      <c r="B6" s="2">
        <v>-12</v>
      </c>
      <c r="C6" t="s">
        <v>9</v>
      </c>
      <c r="E6" s="1" t="s">
        <v>13</v>
      </c>
      <c r="F6" s="1" t="s">
        <v>14</v>
      </c>
      <c r="G6">
        <f>COUNTIF(PilvisyysT,E6)</f>
        <v>7</v>
      </c>
      <c r="H6" s="2">
        <f>IF(G6&gt;0,SUMIF(Pilvisyys,E6,Lämpötila)/G6,0)</f>
        <v>-1.1428571428571428</v>
      </c>
    </row>
    <row r="7" spans="1:8" ht="22.5">
      <c r="A7">
        <v>3</v>
      </c>
      <c r="B7" s="2">
        <v>-32</v>
      </c>
      <c r="C7" t="s">
        <v>9</v>
      </c>
      <c r="E7" s="1" t="s">
        <v>9</v>
      </c>
      <c r="F7" s="1" t="s">
        <v>15</v>
      </c>
      <c r="G7">
        <f>COUNTIF(PilvisyysT,E7)</f>
        <v>16</v>
      </c>
      <c r="H7" s="2">
        <f>IF(G7&gt;0,SUMIF(Pilvisyys,E7,Lämpötila)/G7,0)</f>
        <v>-25.8125</v>
      </c>
    </row>
    <row r="8" spans="1:6" ht="22.5">
      <c r="A8">
        <v>4</v>
      </c>
      <c r="B8" s="2">
        <v>-23</v>
      </c>
      <c r="C8" t="s">
        <v>9</v>
      </c>
      <c r="E8" s="1"/>
      <c r="F8" s="1"/>
    </row>
    <row r="9" spans="1:6" ht="22.5">
      <c r="A9">
        <v>5</v>
      </c>
      <c r="B9" s="2">
        <v>-11</v>
      </c>
      <c r="C9" t="s">
        <v>9</v>
      </c>
      <c r="E9" s="1"/>
      <c r="F9" s="1"/>
    </row>
    <row r="10" spans="1:8" ht="22.5">
      <c r="A10">
        <v>6</v>
      </c>
      <c r="B10" s="2">
        <v>-23</v>
      </c>
      <c r="C10" t="s">
        <v>9</v>
      </c>
      <c r="E10" s="1" t="s">
        <v>6</v>
      </c>
      <c r="F10" s="1"/>
      <c r="G10" s="1" t="s">
        <v>7</v>
      </c>
      <c r="H10" s="1" t="s">
        <v>8</v>
      </c>
    </row>
    <row r="11" spans="1:8" ht="22.5">
      <c r="A11">
        <v>7</v>
      </c>
      <c r="B11" s="2">
        <v>-20</v>
      </c>
      <c r="C11" t="s">
        <v>9</v>
      </c>
      <c r="E11" s="1" t="s">
        <v>17</v>
      </c>
      <c r="F11" s="1" t="s">
        <v>18</v>
      </c>
      <c r="G11">
        <f>COUNTIF(SääT,E11)</f>
        <v>5</v>
      </c>
      <c r="H11" s="2">
        <f>IF(G11&gt;0,SUMIF(Sää,E11,Lämpötila)/G11,0)</f>
        <v>-43.4</v>
      </c>
    </row>
    <row r="12" spans="1:8" ht="22.5">
      <c r="A12">
        <v>8</v>
      </c>
      <c r="B12" s="2">
        <v>-15</v>
      </c>
      <c r="C12" t="s">
        <v>9</v>
      </c>
      <c r="E12" s="1" t="s">
        <v>10</v>
      </c>
      <c r="F12" s="1" t="s">
        <v>19</v>
      </c>
      <c r="G12">
        <f>COUNTIF(SääT,E12)</f>
        <v>0</v>
      </c>
      <c r="H12" s="2">
        <f>IF(G12&gt;0,SUMIF(Sää,E12,Lämpötila)/G12,0)</f>
        <v>0</v>
      </c>
    </row>
    <row r="13" spans="1:8" ht="22.5">
      <c r="A13">
        <v>9</v>
      </c>
      <c r="B13" s="2">
        <v>-13</v>
      </c>
      <c r="C13" t="s">
        <v>13</v>
      </c>
      <c r="D13" t="s">
        <v>17</v>
      </c>
      <c r="E13" s="1" t="s">
        <v>16</v>
      </c>
      <c r="F13" s="1" t="s">
        <v>20</v>
      </c>
      <c r="G13">
        <f>COUNTIF(SääT,E13)</f>
        <v>0</v>
      </c>
      <c r="H13" s="2">
        <f>IF(G13&gt;0,SUMIF(Sää,E13,Lämpötila)/G13,0)</f>
        <v>0</v>
      </c>
    </row>
    <row r="14" spans="1:6" ht="22.5">
      <c r="A14">
        <v>10</v>
      </c>
      <c r="B14" s="2">
        <v>-23</v>
      </c>
      <c r="C14" t="s">
        <v>11</v>
      </c>
      <c r="D14" t="s">
        <v>17</v>
      </c>
      <c r="E14" s="1"/>
      <c r="F14" s="1"/>
    </row>
    <row r="15" spans="1:7" ht="22.5">
      <c r="A15">
        <v>11</v>
      </c>
      <c r="B15" s="2">
        <v>-26</v>
      </c>
      <c r="C15" t="s">
        <v>11</v>
      </c>
      <c r="D15" t="s">
        <v>17</v>
      </c>
      <c r="E15" s="1" t="s">
        <v>21</v>
      </c>
      <c r="F15" s="1"/>
      <c r="G15" s="2">
        <f>AVERAGE(LämpötilaT)</f>
        <v>-16.071428571428573</v>
      </c>
    </row>
    <row r="16" spans="1:7" ht="22.5">
      <c r="A16">
        <v>12</v>
      </c>
      <c r="B16" s="2">
        <v>-13</v>
      </c>
      <c r="C16" t="s">
        <v>11</v>
      </c>
      <c r="D16" t="s">
        <v>17</v>
      </c>
      <c r="E16" s="1"/>
      <c r="F16" s="1"/>
      <c r="G16" s="2"/>
    </row>
    <row r="17" spans="1:7" ht="22.5">
      <c r="A17">
        <v>13</v>
      </c>
      <c r="B17" s="2">
        <v>-15</v>
      </c>
      <c r="C17" t="s">
        <v>11</v>
      </c>
      <c r="D17" t="s">
        <v>17</v>
      </c>
      <c r="E17" s="1" t="s">
        <v>22</v>
      </c>
      <c r="F17" s="1"/>
      <c r="G17" s="2">
        <f>MAX(LämpötilaT)</f>
        <v>1</v>
      </c>
    </row>
    <row r="18" spans="1:7" ht="22.5">
      <c r="A18">
        <v>14</v>
      </c>
      <c r="B18" s="2">
        <v>-13</v>
      </c>
      <c r="C18" t="s">
        <v>13</v>
      </c>
      <c r="E18" s="1"/>
      <c r="F18" s="1"/>
      <c r="G18" s="2"/>
    </row>
    <row r="19" spans="1:7" ht="22.5">
      <c r="A19">
        <v>15</v>
      </c>
      <c r="B19" s="2">
        <v>-15</v>
      </c>
      <c r="C19" t="s">
        <v>13</v>
      </c>
      <c r="E19" s="1" t="s">
        <v>23</v>
      </c>
      <c r="F19" s="1"/>
      <c r="G19" s="2">
        <f>MIN(LämpötilaT)</f>
        <v>-32</v>
      </c>
    </row>
    <row r="20" spans="1:6" ht="22.5">
      <c r="A20">
        <v>16</v>
      </c>
      <c r="B20" s="2">
        <v>-30</v>
      </c>
      <c r="C20" t="s">
        <v>13</v>
      </c>
      <c r="E20" s="1"/>
      <c r="F20" s="1"/>
    </row>
    <row r="21" spans="1:6" ht="22.5">
      <c r="A21">
        <v>17</v>
      </c>
      <c r="B21" s="2">
        <v>-30</v>
      </c>
      <c r="C21" t="s">
        <v>13</v>
      </c>
      <c r="E21" s="1"/>
      <c r="F21" s="1"/>
    </row>
    <row r="22" spans="1:6" ht="22.5">
      <c r="A22">
        <v>18</v>
      </c>
      <c r="B22" s="2">
        <v>-30</v>
      </c>
      <c r="C22" t="s">
        <v>13</v>
      </c>
      <c r="E22" s="1"/>
      <c r="F22" s="1"/>
    </row>
    <row r="23" spans="1:6" ht="22.5">
      <c r="A23">
        <v>19</v>
      </c>
      <c r="B23" s="2">
        <v>-15</v>
      </c>
      <c r="C23" t="s">
        <v>13</v>
      </c>
      <c r="E23" s="1"/>
      <c r="F23" s="1"/>
    </row>
    <row r="24" spans="1:6" ht="22.5">
      <c r="A24">
        <v>20</v>
      </c>
      <c r="B24" s="2">
        <v>-23</v>
      </c>
      <c r="C24" t="s">
        <v>9</v>
      </c>
      <c r="E24" s="1"/>
      <c r="F24" s="1"/>
    </row>
    <row r="25" spans="1:6" ht="22.5">
      <c r="A25">
        <v>21</v>
      </c>
      <c r="B25" s="2">
        <v>-23</v>
      </c>
      <c r="C25" t="s">
        <v>9</v>
      </c>
      <c r="E25" s="1"/>
      <c r="F25" s="1"/>
    </row>
    <row r="26" spans="1:6" ht="22.5">
      <c r="A26">
        <v>22</v>
      </c>
      <c r="B26" s="2">
        <v>-10</v>
      </c>
      <c r="C26" t="s">
        <v>9</v>
      </c>
      <c r="E26" s="1"/>
      <c r="F26" s="1"/>
    </row>
    <row r="27" spans="1:6" ht="22.5">
      <c r="A27">
        <v>23</v>
      </c>
      <c r="B27" s="2">
        <v>-8</v>
      </c>
      <c r="C27" t="s">
        <v>9</v>
      </c>
      <c r="E27" s="1"/>
      <c r="F27" s="1"/>
    </row>
    <row r="28" spans="1:6" ht="22.5">
      <c r="A28">
        <v>24</v>
      </c>
      <c r="B28" s="2">
        <v>-4</v>
      </c>
      <c r="C28" t="s">
        <v>9</v>
      </c>
      <c r="E28" s="1"/>
      <c r="F28" s="1"/>
    </row>
    <row r="29" spans="1:6" ht="22.5">
      <c r="A29">
        <v>25</v>
      </c>
      <c r="B29" s="2">
        <v>1</v>
      </c>
      <c r="C29" t="s">
        <v>9</v>
      </c>
      <c r="E29" s="1"/>
      <c r="F29" s="1"/>
    </row>
    <row r="30" spans="1:6" ht="22.5">
      <c r="A30">
        <v>26</v>
      </c>
      <c r="B30" s="2">
        <v>-1</v>
      </c>
      <c r="C30" t="s">
        <v>9</v>
      </c>
      <c r="E30" s="1"/>
      <c r="F30" s="1"/>
    </row>
    <row r="31" spans="1:6" ht="22.5">
      <c r="A31">
        <v>27</v>
      </c>
      <c r="B31" s="2">
        <v>-3</v>
      </c>
      <c r="C31" t="s">
        <v>9</v>
      </c>
      <c r="E31" s="1"/>
      <c r="F31" s="1"/>
    </row>
    <row r="32" spans="1:6" ht="22.5">
      <c r="A32">
        <v>28</v>
      </c>
      <c r="B32" s="2">
        <v>-10</v>
      </c>
      <c r="C32" t="s">
        <v>9</v>
      </c>
      <c r="E32" s="1"/>
      <c r="F3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8">
      <selection activeCell="B31" sqref="B31"/>
    </sheetView>
  </sheetViews>
  <sheetFormatPr defaultColWidth="9.23046875" defaultRowHeight="19.5"/>
  <cols>
    <col min="1" max="1" width="6.83984375" style="0" customWidth="1"/>
    <col min="2" max="2" width="11.1484375" style="0" bestFit="1" customWidth="1"/>
    <col min="3" max="3" width="5.609375" style="0" bestFit="1" customWidth="1"/>
    <col min="4" max="4" width="16.30859375" style="0" bestFit="1" customWidth="1"/>
    <col min="5" max="5" width="10.1484375" style="0" customWidth="1"/>
    <col min="6" max="16384" width="17.148437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22.5">
      <c r="A2" s="1" t="s">
        <v>1</v>
      </c>
      <c r="B2" s="1"/>
      <c r="C2" s="1"/>
      <c r="D2" s="1"/>
      <c r="E2" s="1"/>
    </row>
    <row r="3" spans="1:5" ht="22.5">
      <c r="A3" s="1" t="s">
        <v>25</v>
      </c>
      <c r="B3" s="1"/>
      <c r="C3" s="1"/>
      <c r="D3" s="1"/>
      <c r="E3" s="1"/>
    </row>
    <row r="4" spans="1:5" ht="22.5">
      <c r="A4" s="1" t="s">
        <v>3</v>
      </c>
      <c r="B4" s="1" t="s">
        <v>4</v>
      </c>
      <c r="C4" s="3" t="s">
        <v>26</v>
      </c>
      <c r="D4" s="1"/>
      <c r="E4" s="1"/>
    </row>
    <row r="5" spans="1:5" ht="22.5">
      <c r="A5">
        <v>1</v>
      </c>
      <c r="B5" s="2">
        <f>AVERAGE(Jyväskylä:Tampere!B5)</f>
        <v>-16.666666666666668</v>
      </c>
      <c r="C5">
        <f aca="true" t="shared" si="0" ref="C5:C32">RANK(B5,B5:B32,1)</f>
        <v>12</v>
      </c>
      <c r="D5" s="1"/>
      <c r="E5" s="1"/>
    </row>
    <row r="6" spans="1:5" ht="22.5">
      <c r="A6">
        <v>2</v>
      </c>
      <c r="B6" s="2">
        <v>2</v>
      </c>
      <c r="C6">
        <f t="shared" si="0"/>
        <v>27</v>
      </c>
      <c r="D6" s="1"/>
      <c r="E6" s="1"/>
    </row>
    <row r="7" spans="1:5" ht="22.5">
      <c r="A7">
        <v>3</v>
      </c>
      <c r="B7" s="2">
        <f>AVERAGE(Jyväskylä:Tampere!B7)</f>
        <v>-31.333333333333332</v>
      </c>
      <c r="C7">
        <f t="shared" si="0"/>
        <v>1</v>
      </c>
      <c r="D7" s="1"/>
      <c r="E7" s="1"/>
    </row>
    <row r="8" spans="1:5" ht="22.5">
      <c r="A8">
        <v>4</v>
      </c>
      <c r="B8" s="2">
        <f>AVERAGE(Jyväskylä:Tampere!B8)</f>
        <v>-23</v>
      </c>
      <c r="C8">
        <f t="shared" si="0"/>
        <v>4</v>
      </c>
      <c r="D8" s="1"/>
      <c r="E8" s="1"/>
    </row>
    <row r="9" spans="1:5" ht="22.5">
      <c r="A9">
        <v>5</v>
      </c>
      <c r="B9" s="2">
        <f>AVERAGE(Jyväskylä:Tampere!B9)</f>
        <v>-18.333333333333332</v>
      </c>
      <c r="C9">
        <f t="shared" si="0"/>
        <v>8</v>
      </c>
      <c r="D9" s="1"/>
      <c r="E9" s="1"/>
    </row>
    <row r="10" spans="1:5" ht="22.5">
      <c r="A10">
        <v>6</v>
      </c>
      <c r="B10" s="2">
        <f>AVERAGE(Jyväskylä:Tampere!B10)</f>
        <v>-23</v>
      </c>
      <c r="C10">
        <f t="shared" si="0"/>
        <v>4</v>
      </c>
      <c r="D10" s="1"/>
      <c r="E10" s="1"/>
    </row>
    <row r="11" spans="1:5" ht="22.5">
      <c r="A11">
        <v>7</v>
      </c>
      <c r="B11" s="2">
        <f>AVERAGE(Jyväskylä:Tampere!B11)</f>
        <v>-23.333333333333332</v>
      </c>
      <c r="C11">
        <f t="shared" si="0"/>
        <v>3</v>
      </c>
      <c r="D11" s="1"/>
      <c r="E11" s="1"/>
    </row>
    <row r="12" spans="1:5" ht="22.5">
      <c r="A12">
        <v>8</v>
      </c>
      <c r="B12" s="2">
        <f>AVERAGE(Jyväskylä:Tampere!B12)</f>
        <v>-17.666666666666668</v>
      </c>
      <c r="C12">
        <f t="shared" si="0"/>
        <v>6</v>
      </c>
      <c r="D12" s="1"/>
      <c r="E12" s="1"/>
    </row>
    <row r="13" spans="1:5" ht="22.5">
      <c r="A13">
        <v>9</v>
      </c>
      <c r="B13" s="2">
        <f>AVERAGE(Jyväskylä:Tampere!B13)</f>
        <v>-13.666666666666666</v>
      </c>
      <c r="C13">
        <f t="shared" si="0"/>
        <v>13</v>
      </c>
      <c r="D13" s="1"/>
      <c r="E13" s="1"/>
    </row>
    <row r="14" spans="1:5" ht="22.5">
      <c r="A14">
        <v>10</v>
      </c>
      <c r="B14" s="2">
        <f>AVERAGE(Jyväskylä:Tampere!B14)</f>
        <v>-25.333333333333332</v>
      </c>
      <c r="C14">
        <f t="shared" si="0"/>
        <v>1</v>
      </c>
      <c r="D14" s="1"/>
      <c r="E14" s="1"/>
    </row>
    <row r="15" spans="1:5" ht="22.5">
      <c r="A15">
        <v>11</v>
      </c>
      <c r="B15" s="2">
        <f>AVERAGE(Jyväskylä:Tampere!B15)</f>
        <v>-25</v>
      </c>
      <c r="C15">
        <f t="shared" si="0"/>
        <v>1</v>
      </c>
      <c r="D15" s="1" t="s">
        <v>21</v>
      </c>
      <c r="E15" s="2">
        <f>AVERAGE(Jyväskylä:Tampere!G15)</f>
        <v>-17.071428571428573</v>
      </c>
    </row>
    <row r="16" spans="1:5" ht="22.5">
      <c r="A16">
        <v>12</v>
      </c>
      <c r="B16" s="2">
        <f>AVERAGE(Jyväskylä:Tampere!B16)</f>
        <v>-13.666666666666666</v>
      </c>
      <c r="C16">
        <f t="shared" si="0"/>
        <v>11</v>
      </c>
      <c r="D16" s="1"/>
      <c r="E16" s="1"/>
    </row>
    <row r="17" spans="1:5" ht="22.5">
      <c r="A17">
        <v>13</v>
      </c>
      <c r="B17" s="2">
        <f>AVERAGE(Jyväskylä:Tampere!B17)</f>
        <v>-15</v>
      </c>
      <c r="C17">
        <f t="shared" si="0"/>
        <v>8</v>
      </c>
      <c r="D17" s="1" t="s">
        <v>22</v>
      </c>
      <c r="E17" s="2">
        <f>MAX(Jyväskylä:Tampere!G17)</f>
        <v>10</v>
      </c>
    </row>
    <row r="18" spans="1:5" ht="22.5">
      <c r="A18">
        <v>14</v>
      </c>
      <c r="B18" s="2">
        <f>AVERAGE(Jyväskylä:Tampere!B18)</f>
        <v>-10.333333333333334</v>
      </c>
      <c r="C18">
        <f t="shared" si="0"/>
        <v>12</v>
      </c>
      <c r="D18" s="1"/>
      <c r="E18" s="1"/>
    </row>
    <row r="19" spans="1:5" ht="22.5">
      <c r="A19">
        <v>15</v>
      </c>
      <c r="B19" s="2">
        <f>AVERAGE(Jyväskylä:Tampere!B19)</f>
        <v>-8.333333333333334</v>
      </c>
      <c r="C19">
        <f t="shared" si="0"/>
        <v>14</v>
      </c>
      <c r="D19" s="1" t="s">
        <v>23</v>
      </c>
      <c r="E19" s="2">
        <f>MIN(Jyväskylä:Tampere!G19)</f>
        <v>-45</v>
      </c>
    </row>
    <row r="20" spans="1:5" ht="22.5">
      <c r="A20">
        <v>16</v>
      </c>
      <c r="B20" s="2">
        <f>AVERAGE(Jyväskylä:Tampere!B20)</f>
        <v>-16.666666666666668</v>
      </c>
      <c r="C20">
        <f t="shared" si="0"/>
        <v>4</v>
      </c>
      <c r="D20" s="1"/>
      <c r="E20" s="1"/>
    </row>
    <row r="21" spans="1:5" ht="22.5">
      <c r="A21">
        <v>17</v>
      </c>
      <c r="B21" s="2">
        <f>AVERAGE(Jyväskylä:Tampere!B21)</f>
        <v>-19.333333333333332</v>
      </c>
      <c r="C21">
        <f t="shared" si="0"/>
        <v>3</v>
      </c>
      <c r="D21" s="1"/>
      <c r="E21" s="1"/>
    </row>
    <row r="22" spans="1:5" ht="22.5">
      <c r="A22">
        <v>18</v>
      </c>
      <c r="B22" s="2">
        <f>AVERAGE(Jyväskylä:Tampere!B22)</f>
        <v>-16.666666666666668</v>
      </c>
      <c r="C22">
        <f t="shared" si="0"/>
        <v>3</v>
      </c>
      <c r="D22" s="1"/>
      <c r="E22" s="1"/>
    </row>
    <row r="23" spans="1:5" ht="22.5">
      <c r="A23">
        <v>19</v>
      </c>
      <c r="B23" s="2">
        <f>AVERAGE(Jyväskylä:Tampere!B23)</f>
        <v>-15</v>
      </c>
      <c r="C23">
        <f t="shared" si="0"/>
        <v>5</v>
      </c>
      <c r="D23" s="1"/>
      <c r="E23" s="1"/>
    </row>
    <row r="24" spans="1:5" ht="22.5">
      <c r="A24">
        <v>20</v>
      </c>
      <c r="B24" s="2">
        <f>AVERAGE(Jyväskylä:Tampere!B24)</f>
        <v>-23</v>
      </c>
      <c r="C24">
        <f t="shared" si="0"/>
        <v>1</v>
      </c>
      <c r="D24" s="1"/>
      <c r="E24" s="1"/>
    </row>
    <row r="25" spans="1:5" ht="22.5">
      <c r="A25">
        <v>21</v>
      </c>
      <c r="B25" s="2">
        <f>AVERAGE(Jyväskylä:Tampere!B25)</f>
        <v>-23</v>
      </c>
      <c r="C25">
        <f t="shared" si="0"/>
        <v>1</v>
      </c>
      <c r="D25" s="1"/>
      <c r="E25" s="1"/>
    </row>
    <row r="26" spans="1:5" ht="22.5">
      <c r="A26">
        <v>22</v>
      </c>
      <c r="B26" s="2">
        <f>AVERAGE(Jyväskylä:Tampere!B26)</f>
        <v>-16.666666666666668</v>
      </c>
      <c r="C26">
        <f t="shared" si="0"/>
        <v>1</v>
      </c>
      <c r="D26" s="1"/>
      <c r="E26" s="1"/>
    </row>
    <row r="27" spans="1:5" ht="22.5">
      <c r="A27">
        <v>23</v>
      </c>
      <c r="B27" s="2">
        <f>AVERAGE(Jyväskylä:Tampere!B27)</f>
        <v>-10.333333333333334</v>
      </c>
      <c r="C27">
        <f t="shared" si="0"/>
        <v>5</v>
      </c>
      <c r="D27" s="1"/>
      <c r="E27" s="1"/>
    </row>
    <row r="28" spans="1:5" ht="22.5">
      <c r="A28">
        <v>24</v>
      </c>
      <c r="B28" s="2">
        <f>AVERAGE(Jyväskylä:Tampere!B28)</f>
        <v>-10.333333333333334</v>
      </c>
      <c r="C28">
        <f t="shared" si="0"/>
        <v>5</v>
      </c>
      <c r="D28" s="1"/>
      <c r="E28" s="1"/>
    </row>
    <row r="29" spans="1:5" ht="22.5">
      <c r="A29">
        <v>25</v>
      </c>
      <c r="B29" s="2">
        <f>AVERAGE(Jyväskylä:Tampere!B29)</f>
        <v>-14.333333333333334</v>
      </c>
      <c r="C29">
        <f t="shared" si="0"/>
        <v>2</v>
      </c>
      <c r="D29" s="1"/>
      <c r="E29" s="1"/>
    </row>
    <row r="30" spans="1:5" ht="22.5">
      <c r="A30">
        <v>26</v>
      </c>
      <c r="B30" s="2">
        <f>AVERAGE(Jyväskylä:Tampere!B30)</f>
        <v>-10.666666666666666</v>
      </c>
      <c r="C30">
        <f t="shared" si="0"/>
        <v>3</v>
      </c>
      <c r="D30" s="1"/>
      <c r="E30" s="1"/>
    </row>
    <row r="31" spans="1:5" ht="22.5">
      <c r="A31">
        <v>27</v>
      </c>
      <c r="B31" s="2">
        <f>AVERAGE(Jyväskylä:Tampere!B31)</f>
        <v>-12</v>
      </c>
      <c r="C31">
        <f t="shared" si="0"/>
        <v>2</v>
      </c>
      <c r="D31" s="1"/>
      <c r="E31" s="1"/>
    </row>
    <row r="32" spans="1:5" ht="22.5">
      <c r="A32">
        <v>28</v>
      </c>
      <c r="B32" s="2">
        <f>AVERAGE(Jyväskylä:Tampere!B32)</f>
        <v>-16.666666666666668</v>
      </c>
      <c r="C32">
        <f t="shared" si="0"/>
        <v>1</v>
      </c>
      <c r="D32" s="1"/>
      <c r="E3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2001-02-24T11:27:24Z</dcterms:created>
  <dcterms:modified xsi:type="dcterms:W3CDTF">2001-02-24T12:09:57Z</dcterms:modified>
  <cp:category/>
  <cp:version/>
  <cp:contentType/>
  <cp:contentStatus/>
</cp:coreProperties>
</file>